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H praktek RITEL STOCK OPNAME XII-BDP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M26" i="1"/>
  <c r="O26" i="1"/>
  <c r="P26" i="1"/>
  <c r="H26" i="1"/>
  <c r="J25" i="1"/>
  <c r="M25" i="1"/>
  <c r="O25" i="1"/>
  <c r="P25" i="1"/>
  <c r="H25" i="1"/>
  <c r="J18" i="1"/>
  <c r="M18" i="1"/>
  <c r="O18" i="1"/>
  <c r="P18" i="1"/>
  <c r="H18" i="1"/>
  <c r="R9" i="1"/>
  <c r="R10" i="1"/>
  <c r="R11" i="1"/>
  <c r="R12" i="1"/>
  <c r="R15" i="1"/>
  <c r="R16" i="1"/>
  <c r="R17" i="1"/>
  <c r="R20" i="1"/>
  <c r="R21" i="1"/>
  <c r="R22" i="1"/>
  <c r="R23" i="1"/>
  <c r="R24" i="1"/>
  <c r="R8" i="1"/>
  <c r="N15" i="1"/>
  <c r="J13" i="1"/>
  <c r="M13" i="1"/>
  <c r="O13" i="1"/>
  <c r="P13" i="1"/>
  <c r="H13" i="1"/>
  <c r="Q9" i="1"/>
  <c r="Q10" i="1"/>
  <c r="Q11" i="1"/>
  <c r="Q12" i="1"/>
  <c r="Q15" i="1"/>
  <c r="Q16" i="1"/>
  <c r="Q17" i="1"/>
  <c r="Q20" i="1"/>
  <c r="Q21" i="1"/>
  <c r="Q22" i="1"/>
  <c r="Q23" i="1"/>
  <c r="Q24" i="1"/>
  <c r="Q8" i="1"/>
  <c r="P9" i="1"/>
  <c r="P10" i="1"/>
  <c r="P11" i="1"/>
  <c r="P12" i="1"/>
  <c r="P15" i="1"/>
  <c r="P16" i="1"/>
  <c r="P17" i="1"/>
  <c r="P20" i="1"/>
  <c r="P21" i="1"/>
  <c r="P22" i="1"/>
  <c r="P23" i="1"/>
  <c r="P24" i="1"/>
  <c r="P8" i="1"/>
  <c r="O9" i="1"/>
  <c r="O10" i="1"/>
  <c r="O11" i="1"/>
  <c r="O12" i="1"/>
  <c r="O15" i="1"/>
  <c r="O16" i="1"/>
  <c r="O17" i="1"/>
  <c r="O20" i="1"/>
  <c r="O21" i="1"/>
  <c r="O22" i="1"/>
  <c r="O23" i="1"/>
  <c r="O24" i="1"/>
  <c r="O8" i="1"/>
  <c r="K9" i="1"/>
  <c r="K10" i="1"/>
  <c r="K11" i="1"/>
  <c r="K12" i="1"/>
  <c r="K15" i="1"/>
  <c r="K16" i="1"/>
  <c r="K17" i="1"/>
  <c r="K20" i="1"/>
  <c r="K21" i="1"/>
  <c r="K22" i="1"/>
  <c r="K23" i="1"/>
  <c r="K24" i="1"/>
  <c r="K8" i="1"/>
  <c r="N9" i="1"/>
  <c r="N10" i="1"/>
  <c r="N11" i="1"/>
  <c r="N12" i="1"/>
  <c r="N16" i="1"/>
  <c r="N17" i="1"/>
  <c r="N20" i="1"/>
  <c r="N21" i="1"/>
  <c r="N22" i="1"/>
  <c r="N23" i="1"/>
  <c r="N24" i="1"/>
  <c r="N8" i="1"/>
  <c r="M9" i="1"/>
  <c r="M10" i="1"/>
  <c r="M11" i="1"/>
  <c r="M12" i="1"/>
  <c r="M15" i="1"/>
  <c r="M16" i="1"/>
  <c r="M17" i="1"/>
  <c r="M20" i="1"/>
  <c r="M21" i="1"/>
  <c r="M22" i="1"/>
  <c r="M23" i="1"/>
  <c r="M24" i="1"/>
  <c r="M8" i="1"/>
  <c r="J9" i="1"/>
  <c r="J10" i="1"/>
  <c r="J11" i="1"/>
  <c r="J12" i="1"/>
  <c r="J15" i="1"/>
  <c r="J16" i="1"/>
  <c r="J17" i="1"/>
  <c r="J20" i="1"/>
  <c r="J21" i="1"/>
  <c r="J22" i="1"/>
  <c r="J23" i="1"/>
  <c r="J24" i="1"/>
  <c r="J8" i="1"/>
  <c r="H9" i="1"/>
  <c r="H10" i="1"/>
  <c r="H11" i="1"/>
  <c r="H12" i="1"/>
  <c r="H15" i="1"/>
  <c r="H16" i="1"/>
  <c r="H17" i="1"/>
  <c r="H20" i="1"/>
  <c r="H21" i="1"/>
  <c r="H22" i="1"/>
  <c r="H23" i="1"/>
  <c r="H24" i="1"/>
  <c r="H8" i="1"/>
  <c r="L9" i="1"/>
  <c r="L10" i="1"/>
  <c r="L11" i="1"/>
  <c r="L12" i="1"/>
  <c r="L15" i="1"/>
  <c r="L16" i="1"/>
  <c r="L17" i="1"/>
  <c r="L20" i="1"/>
  <c r="L21" i="1"/>
  <c r="L22" i="1"/>
  <c r="L23" i="1"/>
  <c r="L24" i="1"/>
  <c r="L8" i="1"/>
</calcChain>
</file>

<file path=xl/sharedStrings.xml><?xml version="1.0" encoding="utf-8"?>
<sst xmlns="http://schemas.openxmlformats.org/spreadsheetml/2006/main" count="82" uniqueCount="65">
  <si>
    <t>FOURTHREE BISNIS CENTER</t>
  </si>
  <si>
    <t>LAPORAN STOCK OPNAME</t>
  </si>
  <si>
    <t>PER 31 DESEMBER 2015</t>
  </si>
  <si>
    <t>NO</t>
  </si>
  <si>
    <t>KODE BARANG</t>
  </si>
  <si>
    <t>SATUAN</t>
  </si>
  <si>
    <t>HARGA POKOK SATUAN</t>
  </si>
  <si>
    <t>HARGA JUAL SATUAN</t>
  </si>
  <si>
    <t>PERSEDIAAN AWAL</t>
  </si>
  <si>
    <t>NILAI</t>
  </si>
  <si>
    <t>JML</t>
  </si>
  <si>
    <t>PENJUALAN</t>
  </si>
  <si>
    <t>%</t>
  </si>
  <si>
    <t>PERSEDIAAN AKHIR</t>
  </si>
  <si>
    <t>%STOCK</t>
  </si>
  <si>
    <t>HARGA POKOK PENJUALAN</t>
  </si>
  <si>
    <t>PROFIT</t>
  </si>
  <si>
    <t>KETERANGAN</t>
  </si>
  <si>
    <t>RINCIAN BARANG</t>
  </si>
  <si>
    <t>LAPTOP</t>
  </si>
  <si>
    <t>LP101</t>
  </si>
  <si>
    <t>LP102</t>
  </si>
  <si>
    <t>LP103</t>
  </si>
  <si>
    <t>LP104</t>
  </si>
  <si>
    <t>LP105</t>
  </si>
  <si>
    <t>Total Laptop</t>
  </si>
  <si>
    <t>PRINTER</t>
  </si>
  <si>
    <t>PRIO1</t>
  </si>
  <si>
    <t>PRIO2</t>
  </si>
  <si>
    <t>PRIO3</t>
  </si>
  <si>
    <t>Total Printer</t>
  </si>
  <si>
    <t>AKSESORIES KOMPUTER</t>
  </si>
  <si>
    <t>AK101</t>
  </si>
  <si>
    <t>AK102</t>
  </si>
  <si>
    <t>AK103</t>
  </si>
  <si>
    <t>AK104</t>
  </si>
  <si>
    <t>AK404</t>
  </si>
  <si>
    <t>Total Aksesories Komputer</t>
  </si>
  <si>
    <t>TOTAL</t>
  </si>
  <si>
    <t>UNIT</t>
  </si>
  <si>
    <t>Pcs</t>
  </si>
  <si>
    <t>ASUSX401</t>
  </si>
  <si>
    <t>TOSHIBA P25W</t>
  </si>
  <si>
    <t>DELL VOSTRO 3458</t>
  </si>
  <si>
    <t>LENOVO IDEAPAD</t>
  </si>
  <si>
    <t>HP14-AN004AU</t>
  </si>
  <si>
    <t>EPSON L630</t>
  </si>
  <si>
    <t>HP DESKJET</t>
  </si>
  <si>
    <t>CANON PIXMA</t>
  </si>
  <si>
    <t>GSHOP KEYBOARD</t>
  </si>
  <si>
    <t>UNIVERSAL W.KEY</t>
  </si>
  <si>
    <t>SP WARWOLF</t>
  </si>
  <si>
    <t>LOGITECHM170</t>
  </si>
  <si>
    <t>PRIME VACUUM C.</t>
  </si>
  <si>
    <t>M. Hisyam A'zmi</t>
  </si>
  <si>
    <t>H = E x G</t>
  </si>
  <si>
    <t>J = F x i</t>
  </si>
  <si>
    <t>K = i : G x 100</t>
  </si>
  <si>
    <t xml:space="preserve">L = G - i </t>
  </si>
  <si>
    <t>M = E x L</t>
  </si>
  <si>
    <t>N = L : G x 100</t>
  </si>
  <si>
    <t>O = H - M</t>
  </si>
  <si>
    <t>P = J -O</t>
  </si>
  <si>
    <t>Q = P : O x 100</t>
  </si>
  <si>
    <t>RUMUS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</si>
</sst>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p-421]* #,##0_-;\-[$Rp-421]* #,##0_-;_-[$Rp-421]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9" fontId="0" fillId="0" borderId="22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C5" zoomScaleNormal="100" workbookViewId="0">
      <selection activeCell="E24" sqref="E24"/>
    </sheetView>
  </sheetViews>
  <sheetFormatPr defaultRowHeight="15" x14ac:dyDescent="0.25"/>
  <cols>
    <col min="1" max="1" width="4.7109375" customWidth="1"/>
    <col min="2" max="2" width="9.5703125" customWidth="1"/>
    <col min="3" max="3" width="18" customWidth="1"/>
    <col min="4" max="4" width="8.140625" customWidth="1"/>
    <col min="5" max="5" width="17.140625" customWidth="1"/>
    <col min="6" max="6" width="13.7109375" customWidth="1"/>
    <col min="7" max="7" width="5.28515625" customWidth="1"/>
    <col min="8" max="8" width="15" bestFit="1" customWidth="1"/>
    <col min="9" max="9" width="4.7109375" customWidth="1"/>
    <col min="10" max="10" width="15" bestFit="1" customWidth="1"/>
    <col min="11" max="11" width="5" customWidth="1"/>
    <col min="12" max="12" width="4.42578125" customWidth="1"/>
    <col min="13" max="13" width="15.5703125" customWidth="1"/>
    <col min="14" max="14" width="8.140625" customWidth="1"/>
    <col min="15" max="15" width="15.42578125" customWidth="1"/>
    <col min="16" max="16" width="14" customWidth="1"/>
    <col min="17" max="17" width="6" customWidth="1"/>
    <col min="18" max="18" width="20.28515625" customWidth="1"/>
  </cols>
  <sheetData>
    <row r="1" spans="1:19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 customHeight="1" thickTop="1" x14ac:dyDescent="0.25">
      <c r="A5" s="34" t="s">
        <v>3</v>
      </c>
      <c r="B5" s="35" t="s">
        <v>4</v>
      </c>
      <c r="C5" s="35" t="s">
        <v>18</v>
      </c>
      <c r="D5" s="36" t="s">
        <v>5</v>
      </c>
      <c r="E5" s="35" t="s">
        <v>6</v>
      </c>
      <c r="F5" s="35" t="s">
        <v>7</v>
      </c>
      <c r="G5" s="25" t="s">
        <v>8</v>
      </c>
      <c r="H5" s="26"/>
      <c r="I5" s="25" t="s">
        <v>11</v>
      </c>
      <c r="J5" s="33"/>
      <c r="K5" s="26"/>
      <c r="L5" s="25" t="s">
        <v>13</v>
      </c>
      <c r="M5" s="26"/>
      <c r="N5" s="27" t="s">
        <v>14</v>
      </c>
      <c r="O5" s="27" t="s">
        <v>15</v>
      </c>
      <c r="P5" s="25" t="s">
        <v>16</v>
      </c>
      <c r="Q5" s="26"/>
      <c r="R5" s="29" t="s">
        <v>17</v>
      </c>
    </row>
    <row r="6" spans="1:19" ht="12.75" customHeight="1" thickBot="1" x14ac:dyDescent="0.3">
      <c r="A6" s="37"/>
      <c r="B6" s="38"/>
      <c r="C6" s="38"/>
      <c r="D6" s="39"/>
      <c r="E6" s="38"/>
      <c r="F6" s="38"/>
      <c r="G6" s="10" t="s">
        <v>10</v>
      </c>
      <c r="H6" s="10" t="s">
        <v>9</v>
      </c>
      <c r="I6" s="10" t="s">
        <v>10</v>
      </c>
      <c r="J6" s="10" t="s">
        <v>9</v>
      </c>
      <c r="K6" s="10" t="s">
        <v>12</v>
      </c>
      <c r="L6" s="10" t="s">
        <v>10</v>
      </c>
      <c r="M6" s="10" t="s">
        <v>9</v>
      </c>
      <c r="N6" s="28"/>
      <c r="O6" s="28"/>
      <c r="P6" s="10" t="s">
        <v>9</v>
      </c>
      <c r="Q6" s="10" t="s">
        <v>12</v>
      </c>
      <c r="R6" s="30"/>
    </row>
    <row r="7" spans="1:19" x14ac:dyDescent="0.25">
      <c r="A7" s="40"/>
      <c r="B7" s="41" t="s">
        <v>19</v>
      </c>
      <c r="C7" s="42"/>
      <c r="D7" s="40"/>
      <c r="E7" s="40"/>
      <c r="F7" s="4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9" x14ac:dyDescent="0.25">
      <c r="A8" s="43">
        <v>1</v>
      </c>
      <c r="B8" s="43" t="s">
        <v>20</v>
      </c>
      <c r="C8" s="43" t="s">
        <v>41</v>
      </c>
      <c r="D8" s="43" t="s">
        <v>39</v>
      </c>
      <c r="E8" s="44">
        <v>4200000</v>
      </c>
      <c r="F8" s="44">
        <v>4500000</v>
      </c>
      <c r="G8" s="43">
        <v>32</v>
      </c>
      <c r="H8" s="3">
        <f>G8*E8</f>
        <v>134400000</v>
      </c>
      <c r="I8" s="43">
        <v>30</v>
      </c>
      <c r="J8" s="3">
        <f>I8*F8</f>
        <v>135000000</v>
      </c>
      <c r="K8" s="4">
        <f>I8/G8*100%</f>
        <v>0.9375</v>
      </c>
      <c r="L8" s="2">
        <f>G8-I8</f>
        <v>2</v>
      </c>
      <c r="M8" s="3">
        <f>L8*E8</f>
        <v>8400000</v>
      </c>
      <c r="N8" s="4">
        <f>L8/G8*100%</f>
        <v>6.25E-2</v>
      </c>
      <c r="O8" s="3">
        <f>I8*E8</f>
        <v>126000000</v>
      </c>
      <c r="P8" s="3">
        <f>J8-O8</f>
        <v>9000000</v>
      </c>
      <c r="Q8" s="4">
        <f>P8/O8*100%</f>
        <v>7.1428571428571425E-2</v>
      </c>
      <c r="R8" s="2" t="str">
        <f>IF(K8&lt;30%,"BARANG TIDAK LAKU",IF(K8&gt;=80%,"BARANG LAKU","BARANG CUKUP LAKU"))</f>
        <v>BARANG LAKU</v>
      </c>
    </row>
    <row r="9" spans="1:19" x14ac:dyDescent="0.25">
      <c r="A9" s="43">
        <v>2</v>
      </c>
      <c r="B9" s="43" t="s">
        <v>21</v>
      </c>
      <c r="C9" s="43" t="s">
        <v>42</v>
      </c>
      <c r="D9" s="43" t="s">
        <v>39</v>
      </c>
      <c r="E9" s="44">
        <v>3200000</v>
      </c>
      <c r="F9" s="44">
        <v>3500000</v>
      </c>
      <c r="G9" s="43">
        <v>63</v>
      </c>
      <c r="H9" s="3">
        <f t="shared" ref="H9:H24" si="0">G9*E9</f>
        <v>201600000</v>
      </c>
      <c r="I9" s="43">
        <v>50</v>
      </c>
      <c r="J9" s="3">
        <f t="shared" ref="J9:J24" si="1">I9*F9</f>
        <v>175000000</v>
      </c>
      <c r="K9" s="4">
        <f t="shared" ref="K9:K24" si="2">I9/G9*100%</f>
        <v>0.79365079365079361</v>
      </c>
      <c r="L9" s="2">
        <f t="shared" ref="L9:L24" si="3">G9-I9</f>
        <v>13</v>
      </c>
      <c r="M9" s="3">
        <f t="shared" ref="M9:M24" si="4">L9*E9</f>
        <v>41600000</v>
      </c>
      <c r="N9" s="4">
        <f t="shared" ref="N9:N24" si="5">L9/G9*100%</f>
        <v>0.20634920634920634</v>
      </c>
      <c r="O9" s="3">
        <f t="shared" ref="O9:O24" si="6">I9*E9</f>
        <v>160000000</v>
      </c>
      <c r="P9" s="3">
        <f t="shared" ref="P9:P24" si="7">J9-O9</f>
        <v>15000000</v>
      </c>
      <c r="Q9" s="4">
        <f t="shared" ref="Q9:Q24" si="8">P9/O9*100%</f>
        <v>9.375E-2</v>
      </c>
      <c r="R9" s="2" t="str">
        <f t="shared" ref="R9:R24" si="9">IF(K9&lt;30%,"BARANG TIDAK LAKU",IF(K9&gt;=80%,"BARANG LAKU","BARANG CUKUP LAKU"))</f>
        <v>BARANG CUKUP LAKU</v>
      </c>
    </row>
    <row r="10" spans="1:19" x14ac:dyDescent="0.25">
      <c r="A10" s="43">
        <v>3</v>
      </c>
      <c r="B10" s="43" t="s">
        <v>22</v>
      </c>
      <c r="C10" s="43" t="s">
        <v>43</v>
      </c>
      <c r="D10" s="43" t="s">
        <v>39</v>
      </c>
      <c r="E10" s="44">
        <v>4250000</v>
      </c>
      <c r="F10" s="44">
        <v>4500000</v>
      </c>
      <c r="G10" s="43">
        <v>35</v>
      </c>
      <c r="H10" s="3">
        <f t="shared" si="0"/>
        <v>148750000</v>
      </c>
      <c r="I10" s="43">
        <v>30</v>
      </c>
      <c r="J10" s="3">
        <f t="shared" si="1"/>
        <v>135000000</v>
      </c>
      <c r="K10" s="4">
        <f t="shared" si="2"/>
        <v>0.8571428571428571</v>
      </c>
      <c r="L10" s="2">
        <f t="shared" si="3"/>
        <v>5</v>
      </c>
      <c r="M10" s="3">
        <f t="shared" si="4"/>
        <v>21250000</v>
      </c>
      <c r="N10" s="4">
        <f t="shared" si="5"/>
        <v>0.14285714285714285</v>
      </c>
      <c r="O10" s="3">
        <f t="shared" si="6"/>
        <v>127500000</v>
      </c>
      <c r="P10" s="3">
        <f t="shared" si="7"/>
        <v>7500000</v>
      </c>
      <c r="Q10" s="4">
        <f t="shared" si="8"/>
        <v>5.8823529411764705E-2</v>
      </c>
      <c r="R10" s="2" t="str">
        <f t="shared" si="9"/>
        <v>BARANG LAKU</v>
      </c>
    </row>
    <row r="11" spans="1:19" x14ac:dyDescent="0.25">
      <c r="A11" s="43">
        <v>4</v>
      </c>
      <c r="B11" s="43" t="s">
        <v>23</v>
      </c>
      <c r="C11" s="43" t="s">
        <v>44</v>
      </c>
      <c r="D11" s="43" t="s">
        <v>39</v>
      </c>
      <c r="E11" s="44">
        <v>4000000</v>
      </c>
      <c r="F11" s="44">
        <v>4300000</v>
      </c>
      <c r="G11" s="43">
        <v>50</v>
      </c>
      <c r="H11" s="3">
        <f t="shared" si="0"/>
        <v>200000000</v>
      </c>
      <c r="I11" s="43">
        <v>25</v>
      </c>
      <c r="J11" s="3">
        <f t="shared" si="1"/>
        <v>107500000</v>
      </c>
      <c r="K11" s="4">
        <f t="shared" si="2"/>
        <v>0.5</v>
      </c>
      <c r="L11" s="2">
        <f t="shared" si="3"/>
        <v>25</v>
      </c>
      <c r="M11" s="3">
        <f t="shared" si="4"/>
        <v>100000000</v>
      </c>
      <c r="N11" s="4">
        <f t="shared" si="5"/>
        <v>0.5</v>
      </c>
      <c r="O11" s="3">
        <f t="shared" si="6"/>
        <v>100000000</v>
      </c>
      <c r="P11" s="3">
        <f t="shared" si="7"/>
        <v>7500000</v>
      </c>
      <c r="Q11" s="4">
        <f t="shared" si="8"/>
        <v>7.4999999999999997E-2</v>
      </c>
      <c r="R11" s="2" t="str">
        <f t="shared" si="9"/>
        <v>BARANG CUKUP LAKU</v>
      </c>
    </row>
    <row r="12" spans="1:19" ht="15.75" thickBot="1" x14ac:dyDescent="0.3">
      <c r="A12" s="45">
        <v>5</v>
      </c>
      <c r="B12" s="45" t="s">
        <v>24</v>
      </c>
      <c r="C12" s="45" t="s">
        <v>45</v>
      </c>
      <c r="D12" s="45" t="s">
        <v>39</v>
      </c>
      <c r="E12" s="46">
        <v>4400000</v>
      </c>
      <c r="F12" s="46">
        <v>4700000</v>
      </c>
      <c r="G12" s="45">
        <v>30</v>
      </c>
      <c r="H12" s="11">
        <f t="shared" si="0"/>
        <v>132000000</v>
      </c>
      <c r="I12" s="45">
        <v>26</v>
      </c>
      <c r="J12" s="11">
        <f t="shared" si="1"/>
        <v>122200000</v>
      </c>
      <c r="K12" s="12">
        <f t="shared" si="2"/>
        <v>0.8666666666666667</v>
      </c>
      <c r="L12" s="9">
        <f t="shared" si="3"/>
        <v>4</v>
      </c>
      <c r="M12" s="11">
        <f t="shared" si="4"/>
        <v>17600000</v>
      </c>
      <c r="N12" s="12">
        <f t="shared" si="5"/>
        <v>0.13333333333333333</v>
      </c>
      <c r="O12" s="11">
        <f t="shared" si="6"/>
        <v>114400000</v>
      </c>
      <c r="P12" s="11">
        <f t="shared" si="7"/>
        <v>7800000</v>
      </c>
      <c r="Q12" s="12">
        <f t="shared" si="8"/>
        <v>6.8181818181818177E-2</v>
      </c>
      <c r="R12" s="9" t="str">
        <f t="shared" si="9"/>
        <v>BARANG LAKU</v>
      </c>
    </row>
    <row r="13" spans="1:19" x14ac:dyDescent="0.25">
      <c r="A13" s="47"/>
      <c r="B13" s="48" t="s">
        <v>25</v>
      </c>
      <c r="C13" s="49"/>
      <c r="D13" s="47"/>
      <c r="E13" s="50"/>
      <c r="F13" s="50"/>
      <c r="G13" s="47"/>
      <c r="H13" s="20">
        <f>SUM(H8:H12)</f>
        <v>816750000</v>
      </c>
      <c r="I13" s="50"/>
      <c r="J13" s="20">
        <f t="shared" ref="J13:P13" si="10">SUM(J8:J12)</f>
        <v>674700000</v>
      </c>
      <c r="K13" s="20"/>
      <c r="L13" s="20"/>
      <c r="M13" s="20">
        <f t="shared" si="10"/>
        <v>188850000</v>
      </c>
      <c r="N13" s="20"/>
      <c r="O13" s="20">
        <f t="shared" si="10"/>
        <v>627900000</v>
      </c>
      <c r="P13" s="20">
        <f t="shared" si="10"/>
        <v>46800000</v>
      </c>
      <c r="Q13" s="21"/>
      <c r="R13" s="19"/>
    </row>
    <row r="14" spans="1:19" x14ac:dyDescent="0.25">
      <c r="A14" s="40"/>
      <c r="B14" s="41" t="s">
        <v>26</v>
      </c>
      <c r="C14" s="42"/>
      <c r="D14" s="40"/>
      <c r="E14" s="51"/>
      <c r="F14" s="51"/>
      <c r="G14" s="40"/>
      <c r="H14" s="17"/>
      <c r="I14" s="40"/>
      <c r="J14" s="17"/>
      <c r="K14" s="18"/>
      <c r="L14" s="8"/>
      <c r="M14" s="17"/>
      <c r="N14" s="18"/>
      <c r="O14" s="17"/>
      <c r="P14" s="17"/>
      <c r="Q14" s="18"/>
      <c r="R14" s="8"/>
    </row>
    <row r="15" spans="1:19" x14ac:dyDescent="0.25">
      <c r="A15" s="43">
        <v>1</v>
      </c>
      <c r="B15" s="43" t="s">
        <v>27</v>
      </c>
      <c r="C15" s="43" t="s">
        <v>46</v>
      </c>
      <c r="D15" s="43" t="s">
        <v>39</v>
      </c>
      <c r="E15" s="44">
        <v>900000</v>
      </c>
      <c r="F15" s="44">
        <v>1000000</v>
      </c>
      <c r="G15" s="43">
        <v>25</v>
      </c>
      <c r="H15" s="3">
        <f t="shared" si="0"/>
        <v>22500000</v>
      </c>
      <c r="I15" s="43">
        <v>20</v>
      </c>
      <c r="J15" s="3">
        <f t="shared" si="1"/>
        <v>20000000</v>
      </c>
      <c r="K15" s="4">
        <f t="shared" si="2"/>
        <v>0.8</v>
      </c>
      <c r="L15" s="2">
        <f t="shared" si="3"/>
        <v>5</v>
      </c>
      <c r="M15" s="3">
        <f t="shared" si="4"/>
        <v>4500000</v>
      </c>
      <c r="N15" s="4">
        <f t="shared" si="5"/>
        <v>0.2</v>
      </c>
      <c r="O15" s="3">
        <f t="shared" si="6"/>
        <v>18000000</v>
      </c>
      <c r="P15" s="3">
        <f t="shared" si="7"/>
        <v>2000000</v>
      </c>
      <c r="Q15" s="4">
        <f t="shared" si="8"/>
        <v>0.1111111111111111</v>
      </c>
      <c r="R15" s="2" t="str">
        <f t="shared" si="9"/>
        <v>BARANG LAKU</v>
      </c>
    </row>
    <row r="16" spans="1:19" x14ac:dyDescent="0.25">
      <c r="A16" s="43">
        <v>2</v>
      </c>
      <c r="B16" s="43" t="s">
        <v>28</v>
      </c>
      <c r="C16" s="43" t="s">
        <v>47</v>
      </c>
      <c r="D16" s="43" t="s">
        <v>39</v>
      </c>
      <c r="E16" s="44">
        <v>800000</v>
      </c>
      <c r="F16" s="44">
        <v>900000</v>
      </c>
      <c r="G16" s="43">
        <v>55</v>
      </c>
      <c r="H16" s="3">
        <f t="shared" si="0"/>
        <v>44000000</v>
      </c>
      <c r="I16" s="43">
        <v>24</v>
      </c>
      <c r="J16" s="3">
        <f t="shared" si="1"/>
        <v>21600000</v>
      </c>
      <c r="K16" s="4">
        <f t="shared" si="2"/>
        <v>0.43636363636363634</v>
      </c>
      <c r="L16" s="2">
        <f t="shared" si="3"/>
        <v>31</v>
      </c>
      <c r="M16" s="3">
        <f t="shared" si="4"/>
        <v>24800000</v>
      </c>
      <c r="N16" s="4">
        <f t="shared" si="5"/>
        <v>0.5636363636363636</v>
      </c>
      <c r="O16" s="3">
        <f t="shared" si="6"/>
        <v>19200000</v>
      </c>
      <c r="P16" s="3">
        <f t="shared" si="7"/>
        <v>2400000</v>
      </c>
      <c r="Q16" s="4">
        <f t="shared" si="8"/>
        <v>0.125</v>
      </c>
      <c r="R16" s="2" t="str">
        <f t="shared" si="9"/>
        <v>BARANG CUKUP LAKU</v>
      </c>
    </row>
    <row r="17" spans="1:18" ht="15.75" thickBot="1" x14ac:dyDescent="0.3">
      <c r="A17" s="45">
        <v>3</v>
      </c>
      <c r="B17" s="45" t="s">
        <v>29</v>
      </c>
      <c r="C17" s="45" t="s">
        <v>48</v>
      </c>
      <c r="D17" s="45" t="s">
        <v>39</v>
      </c>
      <c r="E17" s="46">
        <v>700000</v>
      </c>
      <c r="F17" s="46">
        <v>800000</v>
      </c>
      <c r="G17" s="45">
        <v>26</v>
      </c>
      <c r="H17" s="11">
        <f t="shared" si="0"/>
        <v>18200000</v>
      </c>
      <c r="I17" s="45">
        <v>23</v>
      </c>
      <c r="J17" s="11">
        <f t="shared" si="1"/>
        <v>18400000</v>
      </c>
      <c r="K17" s="12">
        <f t="shared" si="2"/>
        <v>0.88461538461538458</v>
      </c>
      <c r="L17" s="9">
        <f t="shared" si="3"/>
        <v>3</v>
      </c>
      <c r="M17" s="11">
        <f t="shared" si="4"/>
        <v>2100000</v>
      </c>
      <c r="N17" s="12">
        <f t="shared" si="5"/>
        <v>0.11538461538461539</v>
      </c>
      <c r="O17" s="11">
        <f t="shared" si="6"/>
        <v>16100000</v>
      </c>
      <c r="P17" s="11">
        <f t="shared" si="7"/>
        <v>2300000</v>
      </c>
      <c r="Q17" s="12">
        <f t="shared" si="8"/>
        <v>0.14285714285714285</v>
      </c>
      <c r="R17" s="9" t="str">
        <f t="shared" si="9"/>
        <v>BARANG LAKU</v>
      </c>
    </row>
    <row r="18" spans="1:18" ht="15.75" thickTop="1" x14ac:dyDescent="0.25">
      <c r="A18" s="52"/>
      <c r="B18" s="53" t="s">
        <v>30</v>
      </c>
      <c r="C18" s="54"/>
      <c r="D18" s="52"/>
      <c r="E18" s="55"/>
      <c r="F18" s="55"/>
      <c r="G18" s="52"/>
      <c r="H18" s="23">
        <f>SUM(H15:H17)</f>
        <v>84700000</v>
      </c>
      <c r="I18" s="55"/>
      <c r="J18" s="23">
        <f t="shared" ref="J18:P18" si="11">SUM(J15:J17)</f>
        <v>60000000</v>
      </c>
      <c r="K18" s="23"/>
      <c r="L18" s="23"/>
      <c r="M18" s="23">
        <f t="shared" si="11"/>
        <v>31400000</v>
      </c>
      <c r="N18" s="23"/>
      <c r="O18" s="23">
        <f t="shared" si="11"/>
        <v>53300000</v>
      </c>
      <c r="P18" s="23">
        <f t="shared" si="11"/>
        <v>6700000</v>
      </c>
      <c r="Q18" s="24"/>
      <c r="R18" s="22"/>
    </row>
    <row r="19" spans="1:18" x14ac:dyDescent="0.25">
      <c r="A19" s="56"/>
      <c r="B19" s="57" t="s">
        <v>31</v>
      </c>
      <c r="C19" s="58"/>
      <c r="D19" s="56"/>
      <c r="E19" s="59"/>
      <c r="F19" s="59"/>
      <c r="G19" s="56"/>
      <c r="H19" s="6"/>
      <c r="I19" s="56"/>
      <c r="J19" s="6"/>
      <c r="K19" s="7"/>
      <c r="L19" s="5"/>
      <c r="M19" s="6"/>
      <c r="N19" s="7"/>
      <c r="O19" s="6"/>
      <c r="P19" s="6"/>
      <c r="Q19" s="7"/>
      <c r="R19" s="5"/>
    </row>
    <row r="20" spans="1:18" x14ac:dyDescent="0.25">
      <c r="A20" s="43">
        <v>1</v>
      </c>
      <c r="B20" s="43" t="s">
        <v>32</v>
      </c>
      <c r="C20" s="43" t="s">
        <v>49</v>
      </c>
      <c r="D20" s="43" t="s">
        <v>40</v>
      </c>
      <c r="E20" s="44">
        <v>250000</v>
      </c>
      <c r="F20" s="44">
        <v>300000</v>
      </c>
      <c r="G20" s="43">
        <v>25</v>
      </c>
      <c r="H20" s="3">
        <f t="shared" si="0"/>
        <v>6250000</v>
      </c>
      <c r="I20" s="43">
        <v>19</v>
      </c>
      <c r="J20" s="3">
        <f t="shared" si="1"/>
        <v>5700000</v>
      </c>
      <c r="K20" s="4">
        <f t="shared" si="2"/>
        <v>0.76</v>
      </c>
      <c r="L20" s="2">
        <f t="shared" si="3"/>
        <v>6</v>
      </c>
      <c r="M20" s="3">
        <f t="shared" si="4"/>
        <v>1500000</v>
      </c>
      <c r="N20" s="4">
        <f t="shared" si="5"/>
        <v>0.24</v>
      </c>
      <c r="O20" s="3">
        <f t="shared" si="6"/>
        <v>4750000</v>
      </c>
      <c r="P20" s="3">
        <f t="shared" si="7"/>
        <v>950000</v>
      </c>
      <c r="Q20" s="4">
        <f t="shared" si="8"/>
        <v>0.2</v>
      </c>
      <c r="R20" s="2" t="str">
        <f t="shared" si="9"/>
        <v>BARANG CUKUP LAKU</v>
      </c>
    </row>
    <row r="21" spans="1:18" x14ac:dyDescent="0.25">
      <c r="A21" s="43">
        <v>2</v>
      </c>
      <c r="B21" s="43" t="s">
        <v>33</v>
      </c>
      <c r="C21" s="43" t="s">
        <v>50</v>
      </c>
      <c r="D21" s="43" t="s">
        <v>40</v>
      </c>
      <c r="E21" s="44">
        <v>370000</v>
      </c>
      <c r="F21" s="44">
        <v>400000</v>
      </c>
      <c r="G21" s="43">
        <v>32</v>
      </c>
      <c r="H21" s="3">
        <f t="shared" si="0"/>
        <v>11840000</v>
      </c>
      <c r="I21" s="43">
        <v>14</v>
      </c>
      <c r="J21" s="3">
        <f t="shared" si="1"/>
        <v>5600000</v>
      </c>
      <c r="K21" s="4">
        <f t="shared" si="2"/>
        <v>0.4375</v>
      </c>
      <c r="L21" s="2">
        <f t="shared" si="3"/>
        <v>18</v>
      </c>
      <c r="M21" s="3">
        <f t="shared" si="4"/>
        <v>6660000</v>
      </c>
      <c r="N21" s="4">
        <f t="shared" si="5"/>
        <v>0.5625</v>
      </c>
      <c r="O21" s="3">
        <f t="shared" si="6"/>
        <v>5180000</v>
      </c>
      <c r="P21" s="3">
        <f t="shared" si="7"/>
        <v>420000</v>
      </c>
      <c r="Q21" s="4">
        <f t="shared" si="8"/>
        <v>8.1081081081081086E-2</v>
      </c>
      <c r="R21" s="2" t="str">
        <f t="shared" si="9"/>
        <v>BARANG CUKUP LAKU</v>
      </c>
    </row>
    <row r="22" spans="1:18" x14ac:dyDescent="0.25">
      <c r="A22" s="43">
        <v>3</v>
      </c>
      <c r="B22" s="43" t="s">
        <v>34</v>
      </c>
      <c r="C22" s="43" t="s">
        <v>53</v>
      </c>
      <c r="D22" s="43" t="s">
        <v>40</v>
      </c>
      <c r="E22" s="44">
        <v>75000</v>
      </c>
      <c r="F22" s="44">
        <v>100000</v>
      </c>
      <c r="G22" s="43">
        <v>28</v>
      </c>
      <c r="H22" s="3">
        <f t="shared" si="0"/>
        <v>2100000</v>
      </c>
      <c r="I22" s="43">
        <v>20</v>
      </c>
      <c r="J22" s="3">
        <f t="shared" si="1"/>
        <v>2000000</v>
      </c>
      <c r="K22" s="4">
        <f t="shared" si="2"/>
        <v>0.7142857142857143</v>
      </c>
      <c r="L22" s="2">
        <f t="shared" si="3"/>
        <v>8</v>
      </c>
      <c r="M22" s="3">
        <f t="shared" si="4"/>
        <v>600000</v>
      </c>
      <c r="N22" s="4">
        <f t="shared" si="5"/>
        <v>0.2857142857142857</v>
      </c>
      <c r="O22" s="3">
        <f t="shared" si="6"/>
        <v>1500000</v>
      </c>
      <c r="P22" s="3">
        <f t="shared" si="7"/>
        <v>500000</v>
      </c>
      <c r="Q22" s="4">
        <f t="shared" si="8"/>
        <v>0.33333333333333331</v>
      </c>
      <c r="R22" s="2" t="str">
        <f t="shared" si="9"/>
        <v>BARANG CUKUP LAKU</v>
      </c>
    </row>
    <row r="23" spans="1:18" x14ac:dyDescent="0.25">
      <c r="A23" s="43">
        <v>4</v>
      </c>
      <c r="B23" s="43" t="s">
        <v>35</v>
      </c>
      <c r="C23" s="43" t="s">
        <v>51</v>
      </c>
      <c r="D23" s="43" t="s">
        <v>40</v>
      </c>
      <c r="E23" s="44">
        <v>85000</v>
      </c>
      <c r="F23" s="44">
        <v>120000</v>
      </c>
      <c r="G23" s="43">
        <v>18</v>
      </c>
      <c r="H23" s="3">
        <f t="shared" si="0"/>
        <v>1530000</v>
      </c>
      <c r="I23" s="43">
        <v>5</v>
      </c>
      <c r="J23" s="3">
        <f t="shared" si="1"/>
        <v>600000</v>
      </c>
      <c r="K23" s="4">
        <f t="shared" si="2"/>
        <v>0.27777777777777779</v>
      </c>
      <c r="L23" s="2">
        <f t="shared" si="3"/>
        <v>13</v>
      </c>
      <c r="M23" s="3">
        <f t="shared" si="4"/>
        <v>1105000</v>
      </c>
      <c r="N23" s="4">
        <f t="shared" si="5"/>
        <v>0.72222222222222221</v>
      </c>
      <c r="O23" s="3">
        <f t="shared" si="6"/>
        <v>425000</v>
      </c>
      <c r="P23" s="3">
        <f t="shared" si="7"/>
        <v>175000</v>
      </c>
      <c r="Q23" s="4">
        <f t="shared" si="8"/>
        <v>0.41176470588235292</v>
      </c>
      <c r="R23" s="2" t="str">
        <f t="shared" si="9"/>
        <v>BARANG TIDAK LAKU</v>
      </c>
    </row>
    <row r="24" spans="1:18" ht="15.75" thickBot="1" x14ac:dyDescent="0.3">
      <c r="A24" s="45">
        <v>5</v>
      </c>
      <c r="B24" s="45" t="s">
        <v>36</v>
      </c>
      <c r="C24" s="45" t="s">
        <v>52</v>
      </c>
      <c r="D24" s="45" t="s">
        <v>40</v>
      </c>
      <c r="E24" s="46">
        <v>90000</v>
      </c>
      <c r="F24" s="46">
        <v>130000</v>
      </c>
      <c r="G24" s="45">
        <v>20</v>
      </c>
      <c r="H24" s="11">
        <f t="shared" si="0"/>
        <v>1800000</v>
      </c>
      <c r="I24" s="45">
        <v>4</v>
      </c>
      <c r="J24" s="11">
        <f t="shared" si="1"/>
        <v>520000</v>
      </c>
      <c r="K24" s="12">
        <f t="shared" si="2"/>
        <v>0.2</v>
      </c>
      <c r="L24" s="9">
        <f t="shared" si="3"/>
        <v>16</v>
      </c>
      <c r="M24" s="11">
        <f t="shared" si="4"/>
        <v>1440000</v>
      </c>
      <c r="N24" s="12">
        <f t="shared" si="5"/>
        <v>0.8</v>
      </c>
      <c r="O24" s="11">
        <f t="shared" si="6"/>
        <v>360000</v>
      </c>
      <c r="P24" s="11">
        <f t="shared" si="7"/>
        <v>160000</v>
      </c>
      <c r="Q24" s="12">
        <f t="shared" si="8"/>
        <v>0.44444444444444442</v>
      </c>
      <c r="R24" s="9" t="str">
        <f t="shared" si="9"/>
        <v>BARANG TIDAK LAKU</v>
      </c>
    </row>
    <row r="25" spans="1:18" ht="16.5" thickTop="1" thickBot="1" x14ac:dyDescent="0.3">
      <c r="A25" s="60"/>
      <c r="B25" s="61" t="s">
        <v>37</v>
      </c>
      <c r="C25" s="62"/>
      <c r="D25" s="60"/>
      <c r="E25" s="63"/>
      <c r="F25" s="60"/>
      <c r="G25" s="15"/>
      <c r="H25" s="16">
        <f>SUM(H20:H24)</f>
        <v>23520000</v>
      </c>
      <c r="I25" s="16"/>
      <c r="J25" s="16">
        <f t="shared" ref="J25:P25" si="12">SUM(J20:J24)</f>
        <v>14420000</v>
      </c>
      <c r="K25" s="16"/>
      <c r="L25" s="16"/>
      <c r="M25" s="16">
        <f t="shared" si="12"/>
        <v>11305000</v>
      </c>
      <c r="N25" s="16"/>
      <c r="O25" s="16">
        <f t="shared" si="12"/>
        <v>12215000</v>
      </c>
      <c r="P25" s="16">
        <f t="shared" si="12"/>
        <v>2205000</v>
      </c>
      <c r="Q25" s="15"/>
      <c r="R25" s="15"/>
    </row>
    <row r="26" spans="1:18" ht="15.75" thickTop="1" x14ac:dyDescent="0.25">
      <c r="A26" s="64"/>
      <c r="B26" s="65" t="s">
        <v>38</v>
      </c>
      <c r="C26" s="66"/>
      <c r="D26" s="64"/>
      <c r="E26" s="67"/>
      <c r="F26" s="64"/>
      <c r="G26" s="13"/>
      <c r="H26" s="14">
        <f>H13+H18+H25</f>
        <v>924970000</v>
      </c>
      <c r="I26" s="14"/>
      <c r="J26" s="14">
        <f t="shared" ref="J26:P26" si="13">J13+J18+J25</f>
        <v>749120000</v>
      </c>
      <c r="K26" s="14"/>
      <c r="L26" s="14"/>
      <c r="M26" s="14">
        <f t="shared" si="13"/>
        <v>231555000</v>
      </c>
      <c r="N26" s="14"/>
      <c r="O26" s="14">
        <f t="shared" si="13"/>
        <v>693415000</v>
      </c>
      <c r="P26" s="14">
        <f t="shared" si="13"/>
        <v>55705000</v>
      </c>
      <c r="Q26" s="13"/>
      <c r="R26" s="13"/>
    </row>
    <row r="27" spans="1:18" x14ac:dyDescent="0.25">
      <c r="D27" s="68" t="s">
        <v>64</v>
      </c>
      <c r="E27" t="s">
        <v>55</v>
      </c>
      <c r="F27" t="s">
        <v>56</v>
      </c>
      <c r="G27" t="s">
        <v>57</v>
      </c>
      <c r="I27" t="s">
        <v>58</v>
      </c>
      <c r="K27" t="s">
        <v>59</v>
      </c>
      <c r="M27" t="s">
        <v>60</v>
      </c>
      <c r="N27" t="s">
        <v>61</v>
      </c>
      <c r="P27" t="s">
        <v>62</v>
      </c>
      <c r="Q27" t="s">
        <v>63</v>
      </c>
    </row>
    <row r="37" spans="18:18" x14ac:dyDescent="0.25">
      <c r="R37" s="1"/>
    </row>
    <row r="40" spans="18:18" x14ac:dyDescent="0.25">
      <c r="R40" t="s">
        <v>54</v>
      </c>
    </row>
  </sheetData>
  <mergeCells count="23">
    <mergeCell ref="R5:R6"/>
    <mergeCell ref="A1:S1"/>
    <mergeCell ref="A2:S2"/>
    <mergeCell ref="A3:S3"/>
    <mergeCell ref="A5:A6"/>
    <mergeCell ref="B5:B6"/>
    <mergeCell ref="D5:D6"/>
    <mergeCell ref="E5:E6"/>
    <mergeCell ref="F5:F6"/>
    <mergeCell ref="G5:H5"/>
    <mergeCell ref="I5:K5"/>
    <mergeCell ref="C5:C6"/>
    <mergeCell ref="L5:M5"/>
    <mergeCell ref="N5:N6"/>
    <mergeCell ref="O5:O6"/>
    <mergeCell ref="P5:Q5"/>
    <mergeCell ref="B26:C26"/>
    <mergeCell ref="B7:C7"/>
    <mergeCell ref="B13:C13"/>
    <mergeCell ref="B14:C14"/>
    <mergeCell ref="B19:C19"/>
    <mergeCell ref="B18:C18"/>
    <mergeCell ref="B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smkn 43</cp:lastModifiedBy>
  <dcterms:created xsi:type="dcterms:W3CDTF">2019-11-28T03:17:51Z</dcterms:created>
  <dcterms:modified xsi:type="dcterms:W3CDTF">2020-11-11T23:33:24Z</dcterms:modified>
</cp:coreProperties>
</file>